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yndhamcitycouncil-my.sharepoint.com/personal/bcliffe_wyndham_vic_gov_au/Documents/Desktop/Community Engagement/10 Year Art Plan/"/>
    </mc:Choice>
  </mc:AlternateContent>
  <xr:revisionPtr revIDLastSave="0" documentId="8_{EBD93F98-BA98-4F3D-AF53-D27AFA0DBE28}" xr6:coauthVersionLast="46" xr6:coauthVersionMax="46" xr10:uidLastSave="{00000000-0000-0000-0000-000000000000}"/>
  <bookViews>
    <workbookView xWindow="-28920" yWindow="5025" windowWidth="29040" windowHeight="15840" xr2:uid="{E35CC4D3-31D0-42BB-B91D-E9DBFF66D3C4}"/>
  </bookViews>
  <sheets>
    <sheet name="Project Planning Budget" sheetId="3" r:id="rId1"/>
    <sheet name="Current 10 Year Forecast exp. 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5" l="1"/>
  <c r="O8" i="5"/>
  <c r="O29" i="3" l="1"/>
  <c r="O8" i="3"/>
  <c r="O23" i="3"/>
  <c r="G23" i="3" s="1"/>
  <c r="O25" i="3"/>
  <c r="I25" i="3" s="1"/>
  <c r="O27" i="3"/>
  <c r="K27" i="3" s="1"/>
  <c r="O71" i="3" l="1"/>
  <c r="Q21" i="3" s="1"/>
  <c r="L29" i="3"/>
  <c r="E27" i="3"/>
  <c r="H27" i="3"/>
  <c r="E29" i="3"/>
  <c r="F29" i="3"/>
  <c r="G29" i="3"/>
  <c r="H29" i="3"/>
  <c r="D25" i="3"/>
  <c r="K29" i="3"/>
  <c r="I29" i="3"/>
  <c r="J25" i="3"/>
  <c r="J29" i="3"/>
  <c r="F25" i="3"/>
  <c r="D29" i="3"/>
  <c r="K25" i="3"/>
  <c r="G25" i="3"/>
  <c r="L25" i="3"/>
  <c r="H25" i="3"/>
  <c r="E25" i="3"/>
  <c r="H23" i="3"/>
  <c r="I23" i="3"/>
  <c r="J23" i="3"/>
  <c r="K23" i="3"/>
  <c r="D23" i="3"/>
  <c r="L23" i="3"/>
  <c r="E23" i="3"/>
  <c r="F23" i="3"/>
  <c r="Q36" i="3" l="1"/>
  <c r="Q48" i="3"/>
  <c r="Q67" i="3"/>
  <c r="Q49" i="3" a="1"/>
  <c r="Q49" i="3" s="1"/>
  <c r="Q58" i="3" a="1"/>
  <c r="Q58" i="3" s="1"/>
  <c r="Q32" i="3" a="1"/>
  <c r="Q32" i="3" s="1"/>
  <c r="Q27" i="3"/>
  <c r="Q25" i="3"/>
  <c r="Q37" i="3" a="1"/>
  <c r="Q37" i="3" s="1"/>
  <c r="Q42" i="3" a="1"/>
  <c r="Q42" i="3" s="1"/>
  <c r="Q23" i="3"/>
  <c r="Q71" i="3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<sst xmlns="http://schemas.openxmlformats.org/spreadsheetml/2006/main" count="107" uniqueCount="43">
  <si>
    <t>Year</t>
  </si>
  <si>
    <t>Project no</t>
  </si>
  <si>
    <t>estimated/averaged</t>
  </si>
  <si>
    <t>% of total spend</t>
  </si>
  <si>
    <t>Notes</t>
  </si>
  <si>
    <t>Internal and External Consultation</t>
  </si>
  <si>
    <t>Communications, internal and external</t>
  </si>
  <si>
    <t>Artists Development</t>
  </si>
  <si>
    <t>11% of level 2-4 projects budgets but not being used on all projects</t>
  </si>
  <si>
    <t>Medium projects, up to 3 years delivery, $150-300k</t>
  </si>
  <si>
    <t>Temporary projects/initiatives, 1 years delivery, up to $50k</t>
  </si>
  <si>
    <t xml:space="preserve">Expenditure Macro </t>
  </si>
  <si>
    <t>Public Art Education &amp;  Engagement Program</t>
  </si>
  <si>
    <t>Team &amp; Knowledge development</t>
  </si>
  <si>
    <t xml:space="preserve">Promotional comms/documentation </t>
  </si>
  <si>
    <t xml:space="preserve">Contract &amp; Project Management </t>
  </si>
  <si>
    <t xml:space="preserve">Research Partnerships </t>
  </si>
  <si>
    <t xml:space="preserve"> </t>
  </si>
  <si>
    <t>*</t>
  </si>
  <si>
    <t xml:space="preserve">Income </t>
  </si>
  <si>
    <t xml:space="preserve">Year </t>
  </si>
  <si>
    <t>Commissions Level 3</t>
  </si>
  <si>
    <t>Commissions Level 2</t>
  </si>
  <si>
    <t>Smaller projects, expected 2 years delivery, $50 -$150k</t>
  </si>
  <si>
    <t>Commissions Level 1</t>
  </si>
  <si>
    <t xml:space="preserve">Capital Annual based on PACP Business Case </t>
  </si>
  <si>
    <t xml:space="preserve">Developer &amp; Partner Contributions </t>
  </si>
  <si>
    <t xml:space="preserve">Notes </t>
  </si>
  <si>
    <t xml:space="preserve">Not in budget as projects related to specific commissions and will be integrated into annual plan </t>
  </si>
  <si>
    <t xml:space="preserve">* integrated into existing operational programs </t>
  </si>
  <si>
    <t xml:space="preserve">Funds accrued and held in flight - Trust acct to be set up </t>
  </si>
  <si>
    <t xml:space="preserve">Total  </t>
  </si>
  <si>
    <t>Public Art Pool Funds est. accrued June 30, 2022</t>
  </si>
  <si>
    <t xml:space="preserve">Total </t>
  </si>
  <si>
    <t xml:space="preserve">Maintenance &amp; Conservation </t>
  </si>
  <si>
    <t>10 Year projected total</t>
  </si>
  <si>
    <t xml:space="preserve">Recommended increases in annual allocation at Year 5 &amp; 8 due to material cost increases  (excludes CPI) </t>
  </si>
  <si>
    <t>Commissions Level 4</t>
  </si>
  <si>
    <t xml:space="preserve">Capital Annual based on Current 10 Year Financial Plan </t>
  </si>
  <si>
    <t xml:space="preserve">Difference </t>
  </si>
  <si>
    <t xml:space="preserve">  </t>
  </si>
  <si>
    <t xml:space="preserve">Longitudinal research every three years to capture impact and continuous improvement. </t>
  </si>
  <si>
    <t>Major projects, approx 4 yrs. delivery, $300 to $500k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</si>
</sst>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000%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0" fontId="1" fillId="0" borderId="0" xfId="0" applyFont="1"/>
    <xf numFmtId="0" fontId="4" fillId="0" borderId="0" xfId="0" applyFont="1"/>
    <xf numFmtId="4" fontId="0" fillId="0" borderId="0" xfId="0" applyNumberFormat="1"/>
    <xf numFmtId="4" fontId="5" fillId="0" borderId="0" xfId="0" applyNumberFormat="1" applyFont="1"/>
    <xf numFmtId="10" fontId="6" fillId="0" borderId="0" xfId="0" applyNumberFormat="1" applyFont="1"/>
    <xf numFmtId="4" fontId="6" fillId="0" borderId="0" xfId="0" applyNumberFormat="1" applyFont="1"/>
    <xf numFmtId="0" fontId="1" fillId="3" borderId="0" xfId="0" applyFont="1" applyFill="1"/>
    <xf numFmtId="4" fontId="5" fillId="3" borderId="0" xfId="0" applyNumberFormat="1" applyFont="1" applyFill="1"/>
    <xf numFmtId="165" fontId="1" fillId="0" borderId="0" xfId="0" applyNumberFormat="1" applyFont="1"/>
    <xf numFmtId="165" fontId="1" fillId="3" borderId="0" xfId="0" applyNumberFormat="1" applyFont="1" applyFill="1"/>
    <xf numFmtId="165" fontId="0" fillId="0" borderId="0" xfId="0" applyNumberFormat="1"/>
    <xf numFmtId="0" fontId="1" fillId="0" borderId="2" xfId="0" applyFont="1" applyBorder="1"/>
    <xf numFmtId="4" fontId="5" fillId="0" borderId="2" xfId="0" applyNumberFormat="1" applyFont="1" applyBorder="1"/>
    <xf numFmtId="165" fontId="1" fillId="0" borderId="2" xfId="0" applyNumberFormat="1" applyFont="1" applyBorder="1"/>
    <xf numFmtId="0" fontId="6" fillId="0" borderId="0" xfId="0" applyFont="1"/>
    <xf numFmtId="2" fontId="5" fillId="0" borderId="0" xfId="0" applyNumberFormat="1" applyFont="1"/>
    <xf numFmtId="2" fontId="5" fillId="3" borderId="0" xfId="0" applyNumberFormat="1" applyFont="1" applyFill="1"/>
    <xf numFmtId="2" fontId="6" fillId="0" borderId="0" xfId="0" applyNumberFormat="1" applyFont="1"/>
    <xf numFmtId="2" fontId="5" fillId="0" borderId="2" xfId="0" applyNumberFormat="1" applyFont="1" applyBorder="1"/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4" fontId="0" fillId="0" borderId="0" xfId="0" applyNumberFormat="1" applyAlignment="1">
      <alignment horizontal="left" vertical="top"/>
    </xf>
    <xf numFmtId="4" fontId="0" fillId="0" borderId="1" xfId="0" applyNumberFormat="1" applyBorder="1" applyAlignment="1">
      <alignment horizontal="left" vertical="top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3" fontId="0" fillId="0" borderId="0" xfId="0" applyNumberFormat="1" applyAlignment="1">
      <alignment horizontal="left" vertical="top"/>
    </xf>
    <xf numFmtId="164" fontId="1" fillId="0" borderId="2" xfId="0" applyNumberFormat="1" applyFont="1" applyBorder="1" applyAlignment="1">
      <alignment horizontal="left" vertical="top"/>
    </xf>
    <xf numFmtId="0" fontId="1" fillId="3" borderId="0" xfId="0" applyFont="1" applyFill="1" applyAlignment="1">
      <alignment wrapText="1"/>
    </xf>
    <xf numFmtId="0" fontId="1" fillId="0" borderId="2" xfId="0" applyFont="1" applyBorder="1" applyAlignment="1">
      <alignment wrapText="1"/>
    </xf>
    <xf numFmtId="10" fontId="6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0" fontId="1" fillId="0" borderId="0" xfId="0" applyFont="1" applyAlignment="1"/>
    <xf numFmtId="0" fontId="1" fillId="3" borderId="0" xfId="0" applyFont="1" applyFill="1" applyAlignment="1"/>
    <xf numFmtId="0" fontId="1" fillId="0" borderId="2" xfId="0" applyFont="1" applyBorder="1" applyAlignment="1"/>
    <xf numFmtId="4" fontId="1" fillId="0" borderId="0" xfId="0" applyNumberFormat="1" applyFont="1" applyAlignment="1"/>
    <xf numFmtId="0" fontId="1" fillId="0" borderId="0" xfId="0" applyFont="1" applyFill="1" applyBorder="1" applyAlignment="1"/>
    <xf numFmtId="164" fontId="0" fillId="0" borderId="0" xfId="0" applyNumberFormat="1" applyAlignment="1">
      <alignment horizontal="left"/>
    </xf>
    <xf numFmtId="164" fontId="6" fillId="0" borderId="0" xfId="0" applyNumberFormat="1" applyFont="1"/>
    <xf numFmtId="164" fontId="5" fillId="0" borderId="2" xfId="0" applyNumberFormat="1" applyFont="1" applyBorder="1"/>
    <xf numFmtId="3" fontId="0" fillId="0" borderId="0" xfId="0" applyNumberFormat="1"/>
    <xf numFmtId="3" fontId="6" fillId="0" borderId="0" xfId="0" applyNumberFormat="1" applyFont="1"/>
    <xf numFmtId="3" fontId="1" fillId="0" borderId="2" xfId="0" applyNumberFormat="1" applyFont="1" applyBorder="1" applyAlignment="1">
      <alignment horizontal="right" vertical="top"/>
    </xf>
    <xf numFmtId="0" fontId="2" fillId="4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</cellXfs>
  <cellStyles count="2">
    <cellStyle name="Normal" xfId="0" builtinId="0"/>
    <cellStyle name="Normal 2" xfId="1" xr:uid="{27C289A4-EB99-4DDE-8970-25180E873D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06AB2-6501-46F7-87FC-D463C3732CBB}">
  <dimension ref="A1:S73"/>
  <sheetViews>
    <sheetView tabSelected="1" zoomScaleNormal="100" workbookViewId="0">
      <selection activeCell="S34" sqref="S34:S36"/>
    </sheetView>
  </sheetViews>
  <sheetFormatPr defaultRowHeight="14.25" x14ac:dyDescent="0.45"/>
  <cols>
    <col min="1" max="1" width="43.1328125" style="50" customWidth="1"/>
    <col min="2" max="2" width="12" customWidth="1"/>
    <col min="3" max="3" width="13.3984375" style="25" customWidth="1"/>
    <col min="4" max="4" width="13.59765625" style="25" customWidth="1"/>
    <col min="5" max="5" width="12.73046875" style="25" customWidth="1"/>
    <col min="6" max="6" width="12.59765625" style="25" customWidth="1"/>
    <col min="7" max="8" width="12.86328125" style="25" customWidth="1"/>
    <col min="9" max="9" width="13.3984375" style="25" customWidth="1"/>
    <col min="10" max="10" width="12.86328125" style="25" customWidth="1"/>
    <col min="11" max="11" width="12.3984375" style="25" customWidth="1"/>
    <col min="12" max="12" width="13" style="25" customWidth="1"/>
    <col min="13" max="13" width="4.265625" style="30" customWidth="1"/>
    <col min="14" max="14" width="9.59765625" style="18" customWidth="1"/>
    <col min="15" max="15" width="12.59765625" style="6" customWidth="1"/>
    <col min="16" max="16" width="12.73046875" style="6" customWidth="1"/>
    <col min="17" max="17" width="11.59765625" style="11" customWidth="1"/>
    <col min="18" max="18" width="9.1328125" customWidth="1"/>
    <col min="19" max="19" width="46.265625" style="37" customWidth="1"/>
  </cols>
  <sheetData>
    <row r="1" spans="1:19" s="1" customFormat="1" ht="15" thickTop="1" thickBot="1" x14ac:dyDescent="0.5">
      <c r="A1" s="50"/>
      <c r="B1" s="2" t="s">
        <v>35</v>
      </c>
      <c r="C1" s="20"/>
      <c r="D1" s="20"/>
      <c r="E1" s="20"/>
      <c r="F1" s="21"/>
      <c r="G1" s="21"/>
      <c r="H1" s="21"/>
      <c r="I1" s="21"/>
      <c r="J1" s="21"/>
      <c r="K1" s="21"/>
      <c r="L1" s="21"/>
      <c r="M1" s="22"/>
      <c r="N1" s="16"/>
      <c r="O1" s="45">
        <v>3803982</v>
      </c>
      <c r="P1" s="4"/>
      <c r="Q1" s="9"/>
      <c r="S1" s="36"/>
    </row>
    <row r="2" spans="1:19" s="1" customFormat="1" ht="14.65" thickTop="1" x14ac:dyDescent="0.45">
      <c r="A2" s="50"/>
      <c r="B2" s="2"/>
      <c r="C2" s="20"/>
      <c r="D2" s="20"/>
      <c r="E2" s="20"/>
      <c r="F2" s="21"/>
      <c r="G2" s="21"/>
      <c r="H2" s="21"/>
      <c r="I2" s="21"/>
      <c r="J2" s="21"/>
      <c r="K2" s="21"/>
      <c r="L2" s="21"/>
      <c r="M2" s="22"/>
      <c r="N2" s="16"/>
      <c r="O2" s="4"/>
      <c r="P2" s="4"/>
      <c r="Q2" s="9"/>
      <c r="S2" s="36"/>
    </row>
    <row r="3" spans="1:19" s="7" customFormat="1" x14ac:dyDescent="0.45">
      <c r="A3" s="51" t="s">
        <v>19</v>
      </c>
      <c r="B3" s="7" t="s">
        <v>20</v>
      </c>
      <c r="C3" s="23">
        <v>1</v>
      </c>
      <c r="D3" s="23">
        <v>2</v>
      </c>
      <c r="E3" s="23">
        <v>3</v>
      </c>
      <c r="F3" s="23">
        <v>4</v>
      </c>
      <c r="G3" s="23">
        <v>5</v>
      </c>
      <c r="H3" s="23">
        <v>6</v>
      </c>
      <c r="I3" s="23">
        <v>7</v>
      </c>
      <c r="J3" s="23">
        <v>8</v>
      </c>
      <c r="K3" s="23">
        <v>9</v>
      </c>
      <c r="L3" s="23">
        <v>10</v>
      </c>
      <c r="M3" s="24"/>
      <c r="N3" s="17"/>
      <c r="O3" s="8"/>
      <c r="P3" s="8"/>
      <c r="Q3" s="10"/>
      <c r="S3" s="46" t="s">
        <v>27</v>
      </c>
    </row>
    <row r="4" spans="1:19" x14ac:dyDescent="0.45">
      <c r="A4" s="50" t="s">
        <v>32</v>
      </c>
      <c r="C4" s="28">
        <v>731647</v>
      </c>
      <c r="S4" s="37" t="s">
        <v>30</v>
      </c>
    </row>
    <row r="5" spans="1:19" ht="17.25" customHeight="1" x14ac:dyDescent="0.45">
      <c r="A5" s="50" t="s">
        <v>25</v>
      </c>
      <c r="C5" s="55">
        <v>272500</v>
      </c>
      <c r="D5" s="55">
        <v>280000</v>
      </c>
      <c r="E5" s="55">
        <v>295000</v>
      </c>
      <c r="F5" s="55">
        <v>302500</v>
      </c>
      <c r="G5" s="55">
        <v>308000</v>
      </c>
      <c r="H5" s="55">
        <v>314000</v>
      </c>
      <c r="I5" s="55">
        <v>320280</v>
      </c>
      <c r="J5" s="55">
        <v>326685</v>
      </c>
      <c r="K5" s="55">
        <v>326685</v>
      </c>
      <c r="L5" s="55">
        <v>326685</v>
      </c>
      <c r="S5" s="37" t="s">
        <v>36</v>
      </c>
    </row>
    <row r="6" spans="1:19" ht="17.45" customHeight="1" x14ac:dyDescent="0.45">
      <c r="A6" s="50" t="s">
        <v>26</v>
      </c>
      <c r="C6" s="44"/>
      <c r="D6" s="44"/>
      <c r="E6" s="44"/>
      <c r="F6" s="44"/>
      <c r="G6" s="44"/>
      <c r="H6" s="44"/>
      <c r="I6" s="44"/>
      <c r="J6" s="44"/>
      <c r="K6" s="44"/>
      <c r="L6" s="44"/>
      <c r="S6" s="37" t="s">
        <v>28</v>
      </c>
    </row>
    <row r="7" spans="1:19" ht="14.65" thickBot="1" x14ac:dyDescent="0.5">
      <c r="C7" s="44"/>
      <c r="D7" s="44"/>
      <c r="E7" s="44"/>
      <c r="F7" s="44"/>
      <c r="G7" s="44"/>
      <c r="H7" s="44"/>
      <c r="I7" s="44"/>
      <c r="J7" s="44"/>
      <c r="K7" s="44"/>
      <c r="L7" s="44"/>
    </row>
    <row r="8" spans="1:19" s="12" customFormat="1" ht="15" thickTop="1" thickBot="1" x14ac:dyDescent="0.5">
      <c r="A8" s="52" t="s">
        <v>33</v>
      </c>
      <c r="B8" s="12" t="s">
        <v>17</v>
      </c>
      <c r="C8" s="32"/>
      <c r="D8" s="32"/>
      <c r="E8" s="32"/>
      <c r="F8" s="32"/>
      <c r="G8" s="32"/>
      <c r="H8" s="32"/>
      <c r="I8" s="32"/>
      <c r="J8" s="32"/>
      <c r="K8" s="32"/>
      <c r="M8" s="33"/>
      <c r="N8" s="19"/>
      <c r="O8" s="45">
        <f>C4+C5+D5+E5+F5+G5+H5+I5+J5+K5+L5</f>
        <v>3803982</v>
      </c>
      <c r="P8" s="13"/>
      <c r="Q8" s="14" t="s">
        <v>17</v>
      </c>
      <c r="S8" s="47"/>
    </row>
    <row r="9" spans="1:19" ht="14.65" thickTop="1" x14ac:dyDescent="0.45">
      <c r="C9" s="44"/>
      <c r="D9" s="44"/>
      <c r="E9" s="44"/>
      <c r="F9" s="44"/>
      <c r="G9" s="44"/>
      <c r="H9" s="44"/>
      <c r="I9" s="44"/>
      <c r="J9" s="44"/>
      <c r="K9" s="44"/>
      <c r="L9" s="44"/>
    </row>
    <row r="11" spans="1:19" s="7" customFormat="1" x14ac:dyDescent="0.45">
      <c r="A11" s="51" t="s">
        <v>11</v>
      </c>
      <c r="B11" s="7" t="s">
        <v>0</v>
      </c>
      <c r="C11" s="23">
        <v>1</v>
      </c>
      <c r="D11" s="23">
        <v>2</v>
      </c>
      <c r="E11" s="23">
        <v>3</v>
      </c>
      <c r="F11" s="23">
        <v>4</v>
      </c>
      <c r="G11" s="23">
        <v>5</v>
      </c>
      <c r="H11" s="23">
        <v>6</v>
      </c>
      <c r="I11" s="23">
        <v>7</v>
      </c>
      <c r="J11" s="23">
        <v>8</v>
      </c>
      <c r="K11" s="23">
        <v>9</v>
      </c>
      <c r="L11" s="23">
        <v>10</v>
      </c>
      <c r="M11" s="24"/>
      <c r="N11" s="17" t="s">
        <v>1</v>
      </c>
      <c r="O11" s="8" t="s">
        <v>2</v>
      </c>
      <c r="P11" s="8"/>
      <c r="Q11" s="10" t="s">
        <v>3</v>
      </c>
      <c r="S11" s="46" t="s">
        <v>4</v>
      </c>
    </row>
    <row r="12" spans="1:19" x14ac:dyDescent="0.45">
      <c r="L12" s="26"/>
      <c r="M12" s="27"/>
    </row>
    <row r="13" spans="1:19" x14ac:dyDescent="0.45">
      <c r="A13" s="50" t="s">
        <v>5</v>
      </c>
      <c r="C13" s="25" t="s">
        <v>18</v>
      </c>
      <c r="L13" s="26"/>
      <c r="M13" s="27"/>
      <c r="S13" s="37" t="s">
        <v>29</v>
      </c>
    </row>
    <row r="14" spans="1:19" x14ac:dyDescent="0.45">
      <c r="L14" s="26"/>
      <c r="M14" s="27"/>
    </row>
    <row r="15" spans="1:19" x14ac:dyDescent="0.45">
      <c r="A15" s="50" t="s">
        <v>6</v>
      </c>
      <c r="C15" s="25" t="s">
        <v>18</v>
      </c>
      <c r="L15" s="26"/>
      <c r="M15" s="27"/>
    </row>
    <row r="17" spans="1:19" x14ac:dyDescent="0.45">
      <c r="A17" s="50" t="s">
        <v>12</v>
      </c>
      <c r="B17" s="15"/>
      <c r="C17" s="25" t="s">
        <v>18</v>
      </c>
      <c r="L17" s="26"/>
      <c r="M17" s="27"/>
      <c r="S17" s="37" t="s">
        <v>17</v>
      </c>
    </row>
    <row r="18" spans="1:19" x14ac:dyDescent="0.45">
      <c r="B18" s="15"/>
      <c r="L18" s="26"/>
      <c r="M18" s="27"/>
    </row>
    <row r="19" spans="1:19" x14ac:dyDescent="0.45">
      <c r="A19" s="50" t="s">
        <v>7</v>
      </c>
      <c r="B19" s="15"/>
      <c r="C19" s="25" t="s">
        <v>18</v>
      </c>
      <c r="L19" s="26"/>
      <c r="M19" s="27"/>
      <c r="S19" s="37" t="s">
        <v>17</v>
      </c>
    </row>
    <row r="21" spans="1:19" x14ac:dyDescent="0.45">
      <c r="A21" s="50" t="s">
        <v>34</v>
      </c>
      <c r="C21" s="28">
        <v>49752</v>
      </c>
      <c r="D21" s="28">
        <v>10000</v>
      </c>
      <c r="E21" s="28">
        <v>21510</v>
      </c>
      <c r="F21" s="28">
        <v>10000</v>
      </c>
      <c r="G21" s="28">
        <v>50000</v>
      </c>
      <c r="H21" s="28">
        <v>20000</v>
      </c>
      <c r="I21" s="28">
        <v>43021</v>
      </c>
      <c r="J21" s="28">
        <v>20000</v>
      </c>
      <c r="K21" s="28">
        <v>20000</v>
      </c>
      <c r="L21" s="28">
        <v>50000</v>
      </c>
      <c r="M21" s="29"/>
      <c r="O21" s="56">
        <v>294283</v>
      </c>
      <c r="Q21" s="11">
        <f>O21/O71</f>
        <v>7.736182565107233E-2</v>
      </c>
      <c r="S21" s="37" t="s">
        <v>17</v>
      </c>
    </row>
    <row r="22" spans="1:19" x14ac:dyDescent="0.45"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  <c r="O22" s="56"/>
    </row>
    <row r="23" spans="1:19" x14ac:dyDescent="0.45">
      <c r="A23" s="50" t="s">
        <v>13</v>
      </c>
      <c r="C23" s="28"/>
      <c r="D23" s="28">
        <f>O23/9</f>
        <v>6339.9699999999993</v>
      </c>
      <c r="E23" s="28">
        <f>O23/9</f>
        <v>6339.9699999999993</v>
      </c>
      <c r="F23" s="28">
        <f>O23/9</f>
        <v>6339.9699999999993</v>
      </c>
      <c r="G23" s="28">
        <f>O23/9</f>
        <v>6339.9699999999993</v>
      </c>
      <c r="H23" s="28">
        <f>O23/9</f>
        <v>6339.9699999999993</v>
      </c>
      <c r="I23" s="28">
        <f>O23/9</f>
        <v>6339.9699999999993</v>
      </c>
      <c r="J23" s="28">
        <f>O23/9</f>
        <v>6339.9699999999993</v>
      </c>
      <c r="K23" s="28">
        <f>O23/9</f>
        <v>6339.9699999999993</v>
      </c>
      <c r="L23" s="28">
        <f>O23/9</f>
        <v>6339.9699999999993</v>
      </c>
      <c r="M23" s="29"/>
      <c r="O23" s="56">
        <f>O1/100*1.5</f>
        <v>57059.729999999996</v>
      </c>
      <c r="Q23" s="11">
        <f>O23/O71</f>
        <v>1.4999999605676377E-2</v>
      </c>
    </row>
    <row r="24" spans="1:19" x14ac:dyDescent="0.45"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9"/>
      <c r="O24" s="56"/>
    </row>
    <row r="25" spans="1:19" x14ac:dyDescent="0.45">
      <c r="A25" s="50" t="s">
        <v>14</v>
      </c>
      <c r="C25" s="28"/>
      <c r="D25" s="28">
        <f>O25/9</f>
        <v>6339.9699999999993</v>
      </c>
      <c r="E25" s="28">
        <f>O25/9</f>
        <v>6339.9699999999993</v>
      </c>
      <c r="F25" s="28">
        <f>O25/9</f>
        <v>6339.9699999999993</v>
      </c>
      <c r="G25" s="28">
        <f>O25/9</f>
        <v>6339.9699999999993</v>
      </c>
      <c r="H25" s="28">
        <f>O25/9</f>
        <v>6339.9699999999993</v>
      </c>
      <c r="I25" s="28">
        <f>O25/9</f>
        <v>6339.9699999999993</v>
      </c>
      <c r="J25" s="28">
        <f>O25/9</f>
        <v>6339.9699999999993</v>
      </c>
      <c r="K25" s="28">
        <f>O25/9</f>
        <v>6339.9699999999993</v>
      </c>
      <c r="L25" s="28">
        <f>O25/9</f>
        <v>6339.9699999999993</v>
      </c>
      <c r="M25" s="29"/>
      <c r="O25" s="56">
        <f>O1/100*1.5</f>
        <v>57059.729999999996</v>
      </c>
      <c r="Q25" s="11">
        <f>O25/O71</f>
        <v>1.4999999605676377E-2</v>
      </c>
    </row>
    <row r="26" spans="1:19" x14ac:dyDescent="0.45"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9"/>
      <c r="O26" s="56"/>
    </row>
    <row r="27" spans="1:19" ht="28.5" x14ac:dyDescent="0.45">
      <c r="A27" s="50" t="s">
        <v>16</v>
      </c>
      <c r="C27" s="28"/>
      <c r="D27" s="28"/>
      <c r="E27" s="28">
        <f>O27/3</f>
        <v>25359.88</v>
      </c>
      <c r="F27" s="28"/>
      <c r="G27" s="28"/>
      <c r="H27" s="28">
        <f>O27/3</f>
        <v>25359.88</v>
      </c>
      <c r="I27" s="28"/>
      <c r="J27" s="28"/>
      <c r="K27" s="28">
        <f>O27/3</f>
        <v>25359.88</v>
      </c>
      <c r="L27" s="28"/>
      <c r="M27" s="29"/>
      <c r="O27" s="56">
        <f>O1/100*2</f>
        <v>76079.64</v>
      </c>
      <c r="Q27" s="11">
        <f>O27/O71</f>
        <v>1.9999999474235169E-2</v>
      </c>
      <c r="S27" s="37" t="s">
        <v>41</v>
      </c>
    </row>
    <row r="28" spans="1:19" x14ac:dyDescent="0.45"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9"/>
      <c r="O28" s="56"/>
    </row>
    <row r="29" spans="1:19" ht="28.5" x14ac:dyDescent="0.45">
      <c r="A29" s="50" t="s">
        <v>15</v>
      </c>
      <c r="C29" s="28"/>
      <c r="D29" s="28">
        <f>O29/9</f>
        <v>29944.444444444445</v>
      </c>
      <c r="E29" s="28">
        <f>O29/9</f>
        <v>29944.444444444445</v>
      </c>
      <c r="F29" s="28">
        <f>O29/9</f>
        <v>29944.444444444445</v>
      </c>
      <c r="G29" s="28">
        <f>O29/9</f>
        <v>29944.444444444445</v>
      </c>
      <c r="H29" s="28">
        <f>O29/9</f>
        <v>29944.444444444445</v>
      </c>
      <c r="I29" s="28">
        <f>O29/9</f>
        <v>29944.444444444445</v>
      </c>
      <c r="J29" s="28">
        <f>O29/9</f>
        <v>29944.444444444445</v>
      </c>
      <c r="K29" s="28">
        <f>O29/9</f>
        <v>29944.444444444445</v>
      </c>
      <c r="L29" s="28">
        <f>O29/9</f>
        <v>29944.444444444445</v>
      </c>
      <c r="M29" s="29"/>
      <c r="O29" s="56">
        <f>SUM(O32:O46)/100*11</f>
        <v>269500</v>
      </c>
      <c r="Q29" s="11">
        <v>8.1059999999999993E-2</v>
      </c>
      <c r="S29" s="48" t="s">
        <v>8</v>
      </c>
    </row>
    <row r="30" spans="1:19" x14ac:dyDescent="0.45"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  <c r="O30" s="56"/>
      <c r="R30" s="5"/>
    </row>
    <row r="31" spans="1:19" x14ac:dyDescent="0.45"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O31" s="56"/>
    </row>
    <row r="32" spans="1:19" x14ac:dyDescent="0.45">
      <c r="A32" s="50" t="s">
        <v>37</v>
      </c>
      <c r="B32" s="37"/>
      <c r="C32" s="61">
        <v>1</v>
      </c>
      <c r="D32" s="61"/>
      <c r="E32" s="61"/>
      <c r="F32" s="61"/>
      <c r="G32" s="38"/>
      <c r="H32" s="38"/>
      <c r="I32" s="38"/>
      <c r="J32" s="38"/>
      <c r="K32" s="38"/>
      <c r="L32" s="38"/>
      <c r="N32" s="18">
        <v>1</v>
      </c>
      <c r="O32" s="56">
        <v>350000</v>
      </c>
      <c r="Q32" s="11" cm="1">
        <f t="array" ref="Q32:Q34">O32:O34/O71</f>
        <v>9.2008845152031601E-2</v>
      </c>
      <c r="S32" s="37" t="s">
        <v>42</v>
      </c>
    </row>
    <row r="33" spans="1:19" x14ac:dyDescent="0.45">
      <c r="B33" s="37"/>
      <c r="C33" s="38"/>
      <c r="D33" s="38"/>
      <c r="E33" s="38"/>
      <c r="F33" s="61">
        <v>2</v>
      </c>
      <c r="G33" s="61"/>
      <c r="H33" s="61"/>
      <c r="I33" s="61"/>
      <c r="J33" s="38"/>
      <c r="K33" s="38"/>
      <c r="L33" s="38"/>
      <c r="N33" s="18">
        <v>2</v>
      </c>
      <c r="O33" s="56">
        <v>350000</v>
      </c>
      <c r="Q33" s="11">
        <v>9.2008845152031601E-2</v>
      </c>
    </row>
    <row r="34" spans="1:19" x14ac:dyDescent="0.45">
      <c r="B34" s="37"/>
      <c r="C34" s="38"/>
      <c r="D34" s="38"/>
      <c r="E34" s="38"/>
      <c r="F34" s="38"/>
      <c r="G34" s="38"/>
      <c r="H34" s="38"/>
      <c r="I34" s="61">
        <v>3</v>
      </c>
      <c r="J34" s="61"/>
      <c r="K34" s="61"/>
      <c r="L34" s="61"/>
      <c r="N34" s="18">
        <v>3</v>
      </c>
      <c r="O34" s="56">
        <v>350000</v>
      </c>
      <c r="Q34" s="11">
        <v>9.2008845152031601E-2</v>
      </c>
    </row>
    <row r="35" spans="1:19" x14ac:dyDescent="0.45">
      <c r="B35" s="37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27"/>
      <c r="O35" s="56"/>
    </row>
    <row r="36" spans="1:19" x14ac:dyDescent="0.45">
      <c r="A36" s="50" t="s">
        <v>21</v>
      </c>
      <c r="B36" s="37"/>
      <c r="C36" s="63">
        <v>1</v>
      </c>
      <c r="D36" s="63"/>
      <c r="E36" s="63"/>
      <c r="F36" s="39"/>
      <c r="G36" s="39"/>
      <c r="H36" s="39"/>
      <c r="I36" s="39"/>
      <c r="J36" s="39"/>
      <c r="K36" s="39"/>
      <c r="L36" s="39"/>
      <c r="M36" s="27"/>
      <c r="N36" s="18">
        <v>1</v>
      </c>
      <c r="O36" s="56">
        <v>225000</v>
      </c>
      <c r="Q36" s="11">
        <f>O36/O71</f>
        <v>5.9148543312020317E-2</v>
      </c>
      <c r="S36" s="37" t="s">
        <v>9</v>
      </c>
    </row>
    <row r="37" spans="1:19" x14ac:dyDescent="0.45">
      <c r="B37" s="37"/>
      <c r="C37" s="38"/>
      <c r="D37" s="39"/>
      <c r="E37" s="63">
        <v>2</v>
      </c>
      <c r="F37" s="63"/>
      <c r="G37" s="63"/>
      <c r="H37" s="39"/>
      <c r="I37" s="39"/>
      <c r="J37" s="39"/>
      <c r="K37" s="39"/>
      <c r="L37" s="39"/>
      <c r="M37" s="27"/>
      <c r="N37" s="18">
        <v>2</v>
      </c>
      <c r="O37" s="56">
        <v>225000</v>
      </c>
      <c r="Q37" s="11" cm="1">
        <f t="array" ref="Q37:Q39">O37:O39/O71</f>
        <v>5.9148543312020317E-2</v>
      </c>
    </row>
    <row r="38" spans="1:19" x14ac:dyDescent="0.45">
      <c r="B38" s="37"/>
      <c r="C38" s="39"/>
      <c r="D38" s="39"/>
      <c r="E38" s="39"/>
      <c r="F38" s="39"/>
      <c r="G38" s="40">
        <v>3</v>
      </c>
      <c r="H38" s="40"/>
      <c r="I38" s="40"/>
      <c r="J38" s="39"/>
      <c r="K38" s="39"/>
      <c r="L38" s="39"/>
      <c r="M38" s="27"/>
      <c r="N38" s="18">
        <v>3</v>
      </c>
      <c r="O38" s="56">
        <v>225000</v>
      </c>
      <c r="Q38" s="11">
        <v>5.9148543312020317E-2</v>
      </c>
    </row>
    <row r="39" spans="1:19" x14ac:dyDescent="0.45">
      <c r="B39" s="37"/>
      <c r="C39" s="39"/>
      <c r="D39" s="39"/>
      <c r="E39" s="39"/>
      <c r="F39" s="39"/>
      <c r="G39" s="39"/>
      <c r="H39" s="39"/>
      <c r="I39" s="40">
        <v>4</v>
      </c>
      <c r="J39" s="40"/>
      <c r="K39" s="40"/>
      <c r="L39" s="39"/>
      <c r="M39" s="27"/>
      <c r="N39" s="18">
        <v>4</v>
      </c>
      <c r="O39" s="56">
        <v>225000</v>
      </c>
      <c r="Q39" s="11">
        <v>5.9148543312020317E-2</v>
      </c>
    </row>
    <row r="40" spans="1:19" x14ac:dyDescent="0.45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38"/>
      <c r="O40" s="56"/>
    </row>
    <row r="41" spans="1:19" x14ac:dyDescent="0.45">
      <c r="A41" s="50" t="s">
        <v>22</v>
      </c>
      <c r="B41" s="37"/>
      <c r="C41" s="62">
        <v>1</v>
      </c>
      <c r="D41" s="62"/>
      <c r="E41" s="39"/>
      <c r="F41" s="39"/>
      <c r="G41" s="39"/>
      <c r="H41" s="39"/>
      <c r="I41" s="39"/>
      <c r="J41" s="39"/>
      <c r="K41" s="39"/>
      <c r="L41" s="39"/>
      <c r="M41" s="27"/>
      <c r="N41" s="18">
        <v>1</v>
      </c>
      <c r="O41" s="56">
        <v>100000</v>
      </c>
    </row>
    <row r="42" spans="1:19" x14ac:dyDescent="0.45">
      <c r="B42" s="37"/>
      <c r="C42" s="62">
        <v>2</v>
      </c>
      <c r="D42" s="62"/>
      <c r="E42" s="39"/>
      <c r="F42" s="39"/>
      <c r="G42" s="39"/>
      <c r="H42" s="39"/>
      <c r="I42" s="39"/>
      <c r="J42" s="39"/>
      <c r="K42" s="39"/>
      <c r="L42" s="39"/>
      <c r="M42" s="27"/>
      <c r="N42" s="18">
        <v>2</v>
      </c>
      <c r="O42" s="56">
        <v>100000</v>
      </c>
      <c r="Q42" s="11" cm="1">
        <f t="array" ref="Q42:Q46">O42:O46/O71</f>
        <v>2.6288241472009029E-2</v>
      </c>
      <c r="S42" s="37" t="s">
        <v>23</v>
      </c>
    </row>
    <row r="43" spans="1:19" x14ac:dyDescent="0.45">
      <c r="B43" s="37"/>
      <c r="C43" s="41" t="s">
        <v>17</v>
      </c>
      <c r="D43" s="38"/>
      <c r="E43" s="42">
        <v>3</v>
      </c>
      <c r="F43" s="42"/>
      <c r="G43" s="38"/>
      <c r="H43" s="38"/>
      <c r="I43" s="38"/>
      <c r="J43" s="38"/>
      <c r="K43" s="38"/>
      <c r="L43" s="38"/>
      <c r="N43" s="18">
        <v>3</v>
      </c>
      <c r="O43" s="56">
        <v>100000</v>
      </c>
      <c r="Q43" s="11">
        <v>2.6288241472009029E-2</v>
      </c>
    </row>
    <row r="44" spans="1:19" x14ac:dyDescent="0.45">
      <c r="B44" s="37"/>
      <c r="C44" s="38"/>
      <c r="D44" s="38"/>
      <c r="E44" s="38"/>
      <c r="F44" s="38"/>
      <c r="G44" s="38" t="s">
        <v>17</v>
      </c>
      <c r="H44" s="38" t="s">
        <v>40</v>
      </c>
      <c r="I44" s="38" t="s">
        <v>40</v>
      </c>
      <c r="J44" s="38"/>
      <c r="K44" s="38"/>
      <c r="L44" s="38"/>
      <c r="N44" s="18" t="s">
        <v>17</v>
      </c>
      <c r="Q44" s="11">
        <v>0</v>
      </c>
    </row>
    <row r="45" spans="1:19" x14ac:dyDescent="0.45">
      <c r="B45" s="37"/>
      <c r="C45" s="38"/>
      <c r="D45" s="38"/>
      <c r="E45" s="38"/>
      <c r="F45" s="38"/>
      <c r="G45" s="38"/>
      <c r="H45" s="38"/>
      <c r="I45" s="42">
        <v>4</v>
      </c>
      <c r="J45" s="42"/>
      <c r="K45" s="38"/>
      <c r="L45" s="38"/>
      <c r="N45" s="18">
        <v>4</v>
      </c>
      <c r="O45" s="56">
        <v>100000</v>
      </c>
      <c r="Q45" s="11">
        <v>2.6288241472009029E-2</v>
      </c>
    </row>
    <row r="46" spans="1:19" x14ac:dyDescent="0.45">
      <c r="B46" s="37"/>
      <c r="C46" s="39"/>
      <c r="D46" s="39"/>
      <c r="E46" s="39"/>
      <c r="F46" s="39"/>
      <c r="G46" s="38"/>
      <c r="H46" s="38"/>
      <c r="I46" s="39"/>
      <c r="J46" s="39"/>
      <c r="K46" s="42">
        <v>5</v>
      </c>
      <c r="L46" s="42"/>
      <c r="M46" s="27"/>
      <c r="N46" s="18">
        <v>5</v>
      </c>
      <c r="O46" s="56">
        <v>100000</v>
      </c>
      <c r="Q46" s="11">
        <v>2.6288241472009029E-2</v>
      </c>
    </row>
    <row r="47" spans="1:19" x14ac:dyDescent="0.45"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27"/>
      <c r="O47" s="56"/>
    </row>
    <row r="48" spans="1:19" ht="28.5" x14ac:dyDescent="0.45">
      <c r="A48" s="50" t="s">
        <v>24</v>
      </c>
      <c r="B48" s="37"/>
      <c r="C48" s="43"/>
      <c r="D48" s="39"/>
      <c r="E48" s="39"/>
      <c r="F48" s="39"/>
      <c r="G48" s="39"/>
      <c r="H48" s="39"/>
      <c r="I48" s="39"/>
      <c r="J48" s="39"/>
      <c r="K48" s="39"/>
      <c r="L48" s="39"/>
      <c r="M48" s="27"/>
      <c r="N48" s="18">
        <v>1</v>
      </c>
      <c r="O48" s="56">
        <v>30000</v>
      </c>
      <c r="Q48" s="11">
        <f>O48/O71</f>
        <v>7.8864724416027095E-3</v>
      </c>
      <c r="S48" s="37" t="s">
        <v>10</v>
      </c>
    </row>
    <row r="49" spans="2:17" x14ac:dyDescent="0.45">
      <c r="B49" s="37"/>
      <c r="C49" s="43" t="s">
        <v>17</v>
      </c>
      <c r="D49" s="38"/>
      <c r="E49" s="39"/>
      <c r="F49" s="39"/>
      <c r="G49" s="39"/>
      <c r="H49" s="39"/>
      <c r="I49" s="39"/>
      <c r="J49" s="39"/>
      <c r="K49" s="39"/>
      <c r="L49" s="39"/>
      <c r="M49" s="27"/>
      <c r="N49" s="18">
        <v>2</v>
      </c>
      <c r="O49" s="56">
        <v>30000</v>
      </c>
      <c r="Q49" s="11" cm="1">
        <f t="array" ref="Q49:Q57">O49:O57/O71</f>
        <v>7.8864724416027095E-3</v>
      </c>
    </row>
    <row r="50" spans="2:17" x14ac:dyDescent="0.45">
      <c r="B50" s="37"/>
      <c r="C50" s="41" t="s">
        <v>17</v>
      </c>
      <c r="D50" s="43">
        <v>3</v>
      </c>
      <c r="E50" s="38"/>
      <c r="F50" s="39"/>
      <c r="G50" s="39"/>
      <c r="H50" s="39"/>
      <c r="I50" s="39"/>
      <c r="J50" s="39"/>
      <c r="K50" s="39"/>
      <c r="L50" s="39"/>
      <c r="M50" s="27"/>
      <c r="N50" s="18">
        <v>3</v>
      </c>
      <c r="O50" s="56">
        <v>30000</v>
      </c>
      <c r="Q50" s="11">
        <v>7.8864724416027095E-3</v>
      </c>
    </row>
    <row r="51" spans="2:17" x14ac:dyDescent="0.45">
      <c r="B51" s="37"/>
      <c r="C51" s="41" t="s">
        <v>17</v>
      </c>
      <c r="D51" s="43">
        <v>4</v>
      </c>
      <c r="E51" s="39"/>
      <c r="F51" s="38"/>
      <c r="G51" s="39"/>
      <c r="H51" s="39"/>
      <c r="I51" s="39"/>
      <c r="J51" s="39"/>
      <c r="K51" s="39"/>
      <c r="L51" s="39"/>
      <c r="M51" s="27"/>
      <c r="N51" s="18">
        <v>4</v>
      </c>
      <c r="O51" s="56">
        <v>30000</v>
      </c>
      <c r="Q51" s="11">
        <v>7.8864724416027095E-3</v>
      </c>
    </row>
    <row r="52" spans="2:17" x14ac:dyDescent="0.45">
      <c r="B52" s="37"/>
      <c r="C52" s="41" t="s">
        <v>17</v>
      </c>
      <c r="D52" s="39"/>
      <c r="E52" s="43">
        <v>5</v>
      </c>
      <c r="F52" s="39"/>
      <c r="G52" s="38"/>
      <c r="H52" s="39"/>
      <c r="I52" s="39"/>
      <c r="J52" s="39"/>
      <c r="K52" s="39"/>
      <c r="L52" s="39"/>
      <c r="M52" s="27"/>
      <c r="N52" s="18">
        <v>5</v>
      </c>
      <c r="O52" s="56">
        <v>30000</v>
      </c>
      <c r="Q52" s="11">
        <v>7.8864724416027095E-3</v>
      </c>
    </row>
    <row r="53" spans="2:17" x14ac:dyDescent="0.45">
      <c r="B53" s="37"/>
      <c r="C53" s="41" t="s">
        <v>17</v>
      </c>
      <c r="D53" s="39"/>
      <c r="E53" s="43">
        <v>6</v>
      </c>
      <c r="F53" s="39"/>
      <c r="G53" s="39"/>
      <c r="H53" s="38"/>
      <c r="I53" s="39"/>
      <c r="J53" s="39"/>
      <c r="K53" s="39"/>
      <c r="L53" s="39"/>
      <c r="M53" s="27"/>
      <c r="N53" s="18">
        <v>6</v>
      </c>
      <c r="O53" s="56">
        <v>30000</v>
      </c>
      <c r="Q53" s="11">
        <v>7.8864724416027095E-3</v>
      </c>
    </row>
    <row r="54" spans="2:17" x14ac:dyDescent="0.45">
      <c r="B54" s="37"/>
      <c r="C54" s="41" t="s">
        <v>17</v>
      </c>
      <c r="D54" s="39"/>
      <c r="E54" s="39"/>
      <c r="F54" s="43">
        <v>7</v>
      </c>
      <c r="G54" s="39"/>
      <c r="H54" s="39"/>
      <c r="I54" s="38"/>
      <c r="J54" s="39"/>
      <c r="K54" s="39"/>
      <c r="L54" s="39"/>
      <c r="M54" s="27"/>
      <c r="N54" s="18">
        <v>7</v>
      </c>
      <c r="O54" s="56">
        <v>30000</v>
      </c>
      <c r="Q54" s="11">
        <v>7.8864724416027095E-3</v>
      </c>
    </row>
    <row r="55" spans="2:17" x14ac:dyDescent="0.45">
      <c r="B55" s="37"/>
      <c r="C55" s="41" t="s">
        <v>17</v>
      </c>
      <c r="D55" s="39"/>
      <c r="E55" s="39"/>
      <c r="F55" s="43">
        <v>8</v>
      </c>
      <c r="G55" s="39"/>
      <c r="H55" s="39"/>
      <c r="I55" s="39"/>
      <c r="J55" s="38"/>
      <c r="K55" s="39"/>
      <c r="L55" s="39"/>
      <c r="M55" s="27"/>
      <c r="N55" s="18">
        <v>8</v>
      </c>
      <c r="O55" s="56">
        <v>30000</v>
      </c>
      <c r="Q55" s="11">
        <v>7.8864724416027095E-3</v>
      </c>
    </row>
    <row r="56" spans="2:17" x14ac:dyDescent="0.45">
      <c r="B56" s="37"/>
      <c r="C56" s="41" t="s">
        <v>17</v>
      </c>
      <c r="D56" s="39"/>
      <c r="E56" s="39"/>
      <c r="F56" s="39"/>
      <c r="G56" s="43">
        <v>9</v>
      </c>
      <c r="H56" s="39"/>
      <c r="I56" s="39"/>
      <c r="J56" s="39"/>
      <c r="K56" s="38"/>
      <c r="L56" s="39"/>
      <c r="M56" s="27"/>
      <c r="N56" s="18">
        <v>9</v>
      </c>
      <c r="O56" s="56">
        <v>30000</v>
      </c>
      <c r="Q56" s="11">
        <v>7.8864724416027095E-3</v>
      </c>
    </row>
    <row r="57" spans="2:17" x14ac:dyDescent="0.45">
      <c r="B57" s="37"/>
      <c r="C57" s="41" t="s">
        <v>17</v>
      </c>
      <c r="D57" s="39"/>
      <c r="E57" s="39"/>
      <c r="F57" s="39"/>
      <c r="G57" s="43">
        <v>10</v>
      </c>
      <c r="H57" s="39"/>
      <c r="I57" s="39"/>
      <c r="J57" s="39"/>
      <c r="K57" s="39"/>
      <c r="L57" s="38"/>
      <c r="N57" s="18">
        <v>10</v>
      </c>
      <c r="O57" s="56">
        <v>30000</v>
      </c>
      <c r="Q57" s="11">
        <v>7.8864724416027095E-3</v>
      </c>
    </row>
    <row r="58" spans="2:17" x14ac:dyDescent="0.45">
      <c r="B58" s="37"/>
      <c r="C58" s="41"/>
      <c r="D58" s="38"/>
      <c r="E58" s="38"/>
      <c r="F58" s="38"/>
      <c r="G58" s="38"/>
      <c r="H58" s="43">
        <v>11</v>
      </c>
      <c r="I58" s="38"/>
      <c r="J58" s="38"/>
      <c r="K58" s="38"/>
      <c r="L58" s="38"/>
      <c r="N58" s="18">
        <v>11</v>
      </c>
      <c r="O58" s="56">
        <v>30000</v>
      </c>
      <c r="Q58" s="11" cm="1">
        <f t="array" ref="Q58:Q66">O49:O57/O71</f>
        <v>7.8864724416027095E-3</v>
      </c>
    </row>
    <row r="59" spans="2:17" x14ac:dyDescent="0.45">
      <c r="B59" s="37"/>
      <c r="C59" s="38"/>
      <c r="D59" s="38"/>
      <c r="E59" s="38"/>
      <c r="F59" s="38"/>
      <c r="G59" s="38"/>
      <c r="H59" s="43">
        <v>12</v>
      </c>
      <c r="I59" s="38"/>
      <c r="J59" s="38"/>
      <c r="K59" s="38"/>
      <c r="L59" s="38"/>
      <c r="N59" s="18">
        <v>12</v>
      </c>
      <c r="O59" s="56">
        <v>30000</v>
      </c>
      <c r="Q59" s="11">
        <v>7.8864724416027095E-3</v>
      </c>
    </row>
    <row r="60" spans="2:17" x14ac:dyDescent="0.45">
      <c r="B60" s="37"/>
      <c r="C60" s="38"/>
      <c r="D60" s="38"/>
      <c r="E60" s="38"/>
      <c r="F60" s="38"/>
      <c r="G60" s="38"/>
      <c r="H60" s="38"/>
      <c r="I60" s="43">
        <v>13</v>
      </c>
      <c r="J60" s="38"/>
      <c r="K60" s="38"/>
      <c r="L60" s="38"/>
      <c r="N60" s="18">
        <v>13</v>
      </c>
      <c r="O60" s="56">
        <v>30000</v>
      </c>
      <c r="Q60" s="11">
        <v>7.8864724416027095E-3</v>
      </c>
    </row>
    <row r="61" spans="2:17" x14ac:dyDescent="0.45">
      <c r="B61" s="37"/>
      <c r="C61" s="41"/>
      <c r="D61" s="41"/>
      <c r="E61" s="41"/>
      <c r="F61" s="41"/>
      <c r="G61" s="41"/>
      <c r="H61" s="38"/>
      <c r="I61" s="43">
        <v>14</v>
      </c>
      <c r="J61" s="38"/>
      <c r="K61" s="38"/>
      <c r="L61" s="38"/>
      <c r="N61" s="18">
        <v>14</v>
      </c>
      <c r="O61" s="56">
        <v>30000</v>
      </c>
      <c r="Q61" s="11">
        <v>7.8864724416027095E-3</v>
      </c>
    </row>
    <row r="62" spans="2:17" x14ac:dyDescent="0.45">
      <c r="B62" s="37"/>
      <c r="C62" s="41"/>
      <c r="D62" s="41"/>
      <c r="E62" s="41"/>
      <c r="F62" s="41"/>
      <c r="G62" s="41"/>
      <c r="H62" s="38"/>
      <c r="I62" s="38"/>
      <c r="J62" s="43">
        <v>15</v>
      </c>
      <c r="K62" s="38"/>
      <c r="L62" s="38"/>
      <c r="N62" s="18">
        <v>15</v>
      </c>
      <c r="O62" s="56">
        <v>30000</v>
      </c>
      <c r="Q62" s="11">
        <v>7.8864724416027095E-3</v>
      </c>
    </row>
    <row r="63" spans="2:17" x14ac:dyDescent="0.45">
      <c r="B63" s="37"/>
      <c r="C63" s="38"/>
      <c r="D63" s="38"/>
      <c r="E63" s="38"/>
      <c r="F63" s="38"/>
      <c r="G63" s="38"/>
      <c r="H63" s="38"/>
      <c r="I63" s="38"/>
      <c r="J63" s="43">
        <v>16</v>
      </c>
      <c r="K63" s="38"/>
      <c r="L63" s="38"/>
      <c r="N63" s="18">
        <v>16</v>
      </c>
      <c r="O63" s="56">
        <v>30000</v>
      </c>
      <c r="Q63" s="11">
        <v>7.8864724416027095E-3</v>
      </c>
    </row>
    <row r="64" spans="2:17" x14ac:dyDescent="0.45">
      <c r="B64" s="37"/>
      <c r="C64" s="38"/>
      <c r="D64" s="38"/>
      <c r="E64" s="38"/>
      <c r="F64" s="38"/>
      <c r="G64" s="38"/>
      <c r="H64" s="38"/>
      <c r="I64" s="38"/>
      <c r="J64" s="38"/>
      <c r="K64" s="43">
        <v>17</v>
      </c>
      <c r="L64" s="38"/>
      <c r="N64" s="18">
        <v>17</v>
      </c>
      <c r="O64" s="56">
        <v>30000</v>
      </c>
      <c r="Q64" s="11">
        <v>7.8864724416027095E-3</v>
      </c>
    </row>
    <row r="65" spans="1:19" x14ac:dyDescent="0.45">
      <c r="B65" s="37"/>
      <c r="C65" s="38"/>
      <c r="D65" s="38"/>
      <c r="E65" s="38"/>
      <c r="F65" s="38"/>
      <c r="G65" s="38"/>
      <c r="H65" s="38"/>
      <c r="I65" s="38"/>
      <c r="J65" s="38"/>
      <c r="K65" s="43">
        <v>18</v>
      </c>
      <c r="L65" s="38"/>
      <c r="N65" s="18">
        <v>18</v>
      </c>
      <c r="O65" s="56">
        <v>30000</v>
      </c>
      <c r="Q65" s="11">
        <v>7.8864724416027095E-3</v>
      </c>
    </row>
    <row r="66" spans="1:19" x14ac:dyDescent="0.45"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43">
        <v>19</v>
      </c>
      <c r="M66" s="27"/>
      <c r="N66" s="18">
        <v>19</v>
      </c>
      <c r="O66" s="56">
        <v>30000</v>
      </c>
      <c r="Q66" s="11">
        <v>7.8864724416027095E-3</v>
      </c>
    </row>
    <row r="67" spans="1:19" x14ac:dyDescent="0.45">
      <c r="B67" s="37"/>
      <c r="C67" s="38"/>
      <c r="D67" s="38"/>
      <c r="E67" s="38"/>
      <c r="F67" s="38"/>
      <c r="G67" s="38"/>
      <c r="H67" s="38"/>
      <c r="I67" s="38"/>
      <c r="J67" s="38"/>
      <c r="K67" s="38"/>
      <c r="L67" s="43">
        <v>20</v>
      </c>
      <c r="M67" s="27"/>
      <c r="N67" s="18">
        <v>20</v>
      </c>
      <c r="O67" s="56">
        <v>30000</v>
      </c>
      <c r="Q67" s="11">
        <f>O67/O71</f>
        <v>7.8864724416027095E-3</v>
      </c>
    </row>
    <row r="68" spans="1:19" x14ac:dyDescent="0.45">
      <c r="L68" s="26"/>
      <c r="M68" s="27"/>
      <c r="O68" s="56"/>
    </row>
    <row r="69" spans="1:19" x14ac:dyDescent="0.45">
      <c r="B69" t="s">
        <v>17</v>
      </c>
      <c r="L69" s="31"/>
      <c r="M69" s="27"/>
      <c r="O69" s="56"/>
    </row>
    <row r="70" spans="1:19" ht="14.65" thickBot="1" x14ac:dyDescent="0.5">
      <c r="O70" s="56"/>
    </row>
    <row r="71" spans="1:19" s="12" customFormat="1" ht="15" thickTop="1" thickBot="1" x14ac:dyDescent="0.5">
      <c r="A71" s="52"/>
      <c r="B71" s="12" t="s">
        <v>31</v>
      </c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3"/>
      <c r="N71" s="19"/>
      <c r="O71" s="57">
        <f>SUM(O21:O67)</f>
        <v>3803982.1</v>
      </c>
      <c r="P71" s="13"/>
      <c r="Q71" s="14">
        <f>SUM(Q21:Q58)</f>
        <v>0.912946695786502</v>
      </c>
      <c r="S71" s="47"/>
    </row>
    <row r="72" spans="1:19" ht="14.65" thickTop="1" x14ac:dyDescent="0.45">
      <c r="O72" s="56"/>
    </row>
    <row r="73" spans="1:19" s="3" customFormat="1" x14ac:dyDescent="0.45">
      <c r="A73" s="53" t="s">
        <v>17</v>
      </c>
      <c r="B73" s="3" t="s">
        <v>17</v>
      </c>
      <c r="C73" s="34"/>
      <c r="D73" s="28" t="s">
        <v>17</v>
      </c>
      <c r="E73" s="28" t="s">
        <v>17</v>
      </c>
      <c r="F73" s="28" t="s">
        <v>17</v>
      </c>
      <c r="G73" s="28" t="s">
        <v>17</v>
      </c>
      <c r="H73" s="28" t="s">
        <v>17</v>
      </c>
      <c r="I73" s="28" t="s">
        <v>17</v>
      </c>
      <c r="J73" s="28" t="s">
        <v>17</v>
      </c>
      <c r="K73" s="28" t="s">
        <v>17</v>
      </c>
      <c r="L73" s="28" t="s">
        <v>17</v>
      </c>
      <c r="M73" s="35"/>
      <c r="N73" s="18"/>
      <c r="O73" s="56" t="s">
        <v>17</v>
      </c>
      <c r="P73" s="6"/>
      <c r="S73" s="49" t="s">
        <v>17</v>
      </c>
    </row>
  </sheetData>
  <mergeCells count="7">
    <mergeCell ref="C32:F32"/>
    <mergeCell ref="F33:I33"/>
    <mergeCell ref="I34:L34"/>
    <mergeCell ref="C42:D42"/>
    <mergeCell ref="C41:D41"/>
    <mergeCell ref="E37:G37"/>
    <mergeCell ref="C36:E36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3475F-5D3C-4C25-B1EB-693D33A9EC98}">
  <dimension ref="A1:O23"/>
  <sheetViews>
    <sheetView workbookViewId="0">
      <selection activeCell="A12" sqref="A12"/>
    </sheetView>
  </sheetViews>
  <sheetFormatPr defaultRowHeight="14.25" x14ac:dyDescent="0.45"/>
  <cols>
    <col min="1" max="1" width="11.73046875" customWidth="1"/>
    <col min="2" max="2" width="44.86328125" customWidth="1"/>
    <col min="3" max="3" width="11.265625" customWidth="1"/>
    <col min="4" max="4" width="10.1328125" customWidth="1"/>
    <col min="5" max="5" width="11.1328125" customWidth="1"/>
    <col min="6" max="6" width="9.265625" customWidth="1"/>
    <col min="7" max="7" width="10.3984375" customWidth="1"/>
    <col min="8" max="12" width="10.73046875" bestFit="1" customWidth="1"/>
    <col min="13" max="14" width="2.265625" customWidth="1"/>
    <col min="15" max="15" width="13.265625" style="3" customWidth="1"/>
  </cols>
  <sheetData>
    <row r="1" spans="1:15" x14ac:dyDescent="0.45">
      <c r="A1" s="50"/>
      <c r="B1" s="2" t="s">
        <v>35</v>
      </c>
      <c r="C1" s="20"/>
      <c r="D1" s="20"/>
      <c r="E1" s="20"/>
      <c r="F1" s="21"/>
      <c r="G1" s="21"/>
      <c r="H1" s="21"/>
      <c r="I1" s="21"/>
      <c r="J1" s="21"/>
      <c r="K1" s="21"/>
      <c r="L1" s="21"/>
      <c r="M1" s="22"/>
      <c r="N1" s="16"/>
      <c r="O1" s="4" t="s">
        <v>17</v>
      </c>
    </row>
    <row r="2" spans="1:15" x14ac:dyDescent="0.45">
      <c r="A2" s="50"/>
      <c r="B2" s="2"/>
      <c r="C2" s="20"/>
      <c r="D2" s="20"/>
      <c r="E2" s="20"/>
      <c r="F2" s="21"/>
      <c r="G2" s="21"/>
      <c r="H2" s="21"/>
      <c r="I2" s="21"/>
      <c r="J2" s="21"/>
      <c r="K2" s="21"/>
      <c r="L2" s="21"/>
      <c r="M2" s="22"/>
      <c r="N2" s="16"/>
      <c r="O2" s="4"/>
    </row>
    <row r="3" spans="1:15" x14ac:dyDescent="0.45">
      <c r="A3" s="51" t="s">
        <v>19</v>
      </c>
      <c r="B3" s="7" t="s">
        <v>20</v>
      </c>
      <c r="C3" s="23">
        <v>1</v>
      </c>
      <c r="D3" s="23">
        <v>2</v>
      </c>
      <c r="E3" s="23">
        <v>3</v>
      </c>
      <c r="F3" s="23">
        <v>4</v>
      </c>
      <c r="G3" s="23">
        <v>5</v>
      </c>
      <c r="H3" s="23">
        <v>6</v>
      </c>
      <c r="I3" s="23">
        <v>7</v>
      </c>
      <c r="J3" s="23">
        <v>8</v>
      </c>
      <c r="K3" s="23">
        <v>9</v>
      </c>
      <c r="L3" s="23">
        <v>10</v>
      </c>
      <c r="M3" s="24"/>
      <c r="N3" s="17"/>
      <c r="O3" s="8"/>
    </row>
    <row r="4" spans="1:15" x14ac:dyDescent="0.45">
      <c r="A4" s="50" t="s">
        <v>32</v>
      </c>
      <c r="C4" s="44">
        <v>731647</v>
      </c>
      <c r="D4" s="44"/>
      <c r="E4" s="44"/>
      <c r="F4" s="44"/>
      <c r="G4" s="44"/>
      <c r="H4" s="44"/>
      <c r="I4" s="44"/>
      <c r="J4" s="44"/>
      <c r="K4" s="44"/>
      <c r="L4" s="44"/>
      <c r="M4" s="30"/>
      <c r="N4" s="18"/>
      <c r="O4" s="6"/>
    </row>
    <row r="5" spans="1:15" x14ac:dyDescent="0.45">
      <c r="A5" s="50" t="s">
        <v>38</v>
      </c>
      <c r="C5" s="58">
        <v>272500</v>
      </c>
      <c r="D5" s="58">
        <v>280000</v>
      </c>
      <c r="E5" s="58">
        <v>295000</v>
      </c>
      <c r="F5" s="58">
        <v>302500</v>
      </c>
      <c r="G5" s="58">
        <v>308000</v>
      </c>
      <c r="H5" s="58">
        <v>314000</v>
      </c>
      <c r="I5" s="58">
        <v>320280</v>
      </c>
      <c r="J5" s="58">
        <v>326685</v>
      </c>
      <c r="K5" s="58">
        <v>326685</v>
      </c>
      <c r="L5" s="58">
        <v>326685</v>
      </c>
      <c r="M5" s="30"/>
      <c r="N5" s="18"/>
      <c r="O5" s="59">
        <f>SUM(C5,D5,E5,F5,G5,H5,I5,J5,K5,L5)</f>
        <v>3072335</v>
      </c>
    </row>
    <row r="6" spans="1:15" x14ac:dyDescent="0.45">
      <c r="A6" s="50" t="s">
        <v>26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30"/>
      <c r="N6" s="18"/>
      <c r="O6" s="6"/>
    </row>
    <row r="7" spans="1:15" ht="14.65" thickBot="1" x14ac:dyDescent="0.5">
      <c r="A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30"/>
      <c r="N7" s="18"/>
      <c r="O7" s="6"/>
    </row>
    <row r="8" spans="1:15" ht="15" thickTop="1" thickBot="1" x14ac:dyDescent="0.5">
      <c r="A8" s="52" t="s">
        <v>33</v>
      </c>
      <c r="B8" s="12" t="s">
        <v>17</v>
      </c>
      <c r="C8" s="32"/>
      <c r="D8" s="32"/>
      <c r="E8" s="32"/>
      <c r="F8" s="32"/>
      <c r="G8" s="32"/>
      <c r="H8" s="32"/>
      <c r="I8" s="32"/>
      <c r="J8" s="32"/>
      <c r="K8" s="32"/>
      <c r="L8" s="12"/>
      <c r="M8" s="33"/>
      <c r="N8" s="19"/>
      <c r="O8" s="60">
        <f>C4+C5+D5+E5+F5+G5+H5+I5+J5+K5+L5</f>
        <v>3803982</v>
      </c>
    </row>
    <row r="9" spans="1:15" ht="14.65" thickTop="1" x14ac:dyDescent="0.45"/>
    <row r="10" spans="1:15" x14ac:dyDescent="0.45">
      <c r="A10" s="54" t="s">
        <v>39</v>
      </c>
      <c r="O10" s="3" t="s">
        <v>17</v>
      </c>
    </row>
    <row r="16" spans="1:15" x14ac:dyDescent="0.45">
      <c r="C16" t="s">
        <v>17</v>
      </c>
      <c r="D16" t="s">
        <v>40</v>
      </c>
      <c r="E16" t="s">
        <v>40</v>
      </c>
      <c r="F16" t="s">
        <v>40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</row>
    <row r="22" spans="2:11" x14ac:dyDescent="0.45">
      <c r="B22" t="s">
        <v>17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</row>
    <row r="23" spans="2:11" x14ac:dyDescent="0.45">
      <c r="G23" t="s">
        <v>17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6C3B3BA24AD547B4BC615AD688A81A41" version="1.0.0">
  <systemFields>
    <field name="Objective-Id">
      <value order="0">A3607177</value>
    </field>
    <field name="Objective-Title">
      <value order="0">OCM ATTACHMENT 2 - Draft Wyndham 2022-2032 Public Art Plan Budget and Project Plan -  24 MAY 2022</value>
    </field>
    <field name="Objective-Description">
      <value order="0"/>
    </field>
    <field name="Objective-CreationStamp">
      <value order="0">2022-04-29T03:27:00Z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2022-04-29T05:39:01Z</value>
    </field>
    <field name="Objective-Owner">
      <value order="0">Tegan Lang</value>
    </field>
    <field name="Objective-Path">
      <value order="0">Objective Global Folder:Arts &amp; Culture:Public Art &amp; Collections:Public Art &amp; Collections - Administration</value>
    </field>
    <field name="Objective-Parent">
      <value order="0">Public Art &amp; Collections - Administration</value>
    </field>
    <field name="Objective-State">
      <value order="0">Being Drafted</value>
    </field>
    <field name="Objective-VersionId">
      <value order="0">vA6580941</value>
    </field>
    <field name="Objective-Version">
      <value order="0">0.1</value>
    </field>
    <field name="Objective-VersionNumber">
      <value order="0">1</value>
    </field>
    <field name="Objective-VersionComment">
      <value order="0">First version</value>
    </field>
    <field name="Objective-FileNumber">
      <value order="0">qA316047</value>
    </field>
    <field name="Objective-Classification">
      <value order="0">Unclassified</value>
    </field>
    <field name="Objective-Caveats">
      <value order="0"/>
    </field>
  </systemFields>
  <catalogues>
    <catalogue name="Business Administration Document Type Catalogue" type="type" ori="id:cA5">
      <field name="Objective-Action Officer">
        <value order="0">Arts &amp; Culture Team</value>
      </field>
      <field name="Objective-Delivery Mode">
        <value order="0">Internal</value>
      </field>
      <field name="Objective-Auth or Addressee">
        <value order="0">Staff Wyndham City</value>
      </field>
      <field name="Objective-Auth or Addressee NAR No">
        <value order="0">544420</value>
      </field>
      <field name="Objective-Reference">
        <value order="0"/>
      </field>
      <field name="Objective-P&amp;R Reference Data Type">
        <value order="0"/>
      </field>
      <field name="Objective-External Reference">
        <value order="0"/>
      </field>
      <field name="Objective-Date of Document">
        <value order="0"/>
      </field>
      <field name="Objective-Scanning Operator">
        <value order="0"/>
      </field>
      <field name="Objective-P&amp;R Document ID">
        <value order="0"/>
      </field>
      <field name="Objective-Workflow Tracking Number">
        <value order="0"/>
      </field>
      <field name="Objective-Date Correspondence Received">
        <value order="0"/>
      </field>
      <field name="Objective-Date Response Due">
        <value order="0"/>
      </field>
      <field name="Objective-M13 Agent Type">
        <value order="0">Record Author</value>
      </field>
      <field name="Objective-M14 Jurisdiction">
        <value order="0">Victoria</value>
      </field>
      <field name="Objective-M15 Corporate Id">
        <value order="0">12345</value>
      </field>
      <field name="Objective-M16 Corporate Name">
        <value order="0">Wyndham City Council</value>
      </field>
      <field name="Objective-M33 Scheme Type">
        <value order="0">Functional</value>
      </field>
      <field name="Objective-M34 Scheme Name">
        <value order="0">Agency Functional Thesaurus</value>
      </field>
      <field name="Objective-M35 Title Word">
        <value order="0"/>
      </field>
      <field name="Objective-M56 Date/Time Transmission">
        <value order="0"/>
      </field>
      <field name="Objective-M125 Document Source">
        <value order="0"/>
      </field>
      <field name="Objective-M131 Rendering Text">
        <value order="0">'See the contents of the vers:FileEncoding element'</value>
      </field>
      <field name="Objective-Actioning Officer or Group">
        <value order="0"/>
      </field>
      <field name="Objective-Actioning Business Unit">
        <value order="0"/>
      </field>
      <field name="Objective-FYI Required">
        <value order="0">No</value>
      </field>
      <field name="Objective-FYI Officers or Groups">
        <value order="0"/>
      </field>
      <field name="Objective-FYI Comments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6C3B3BA24AD547B4BC615AD688A81A4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Planning Budget</vt:lpstr>
      <vt:lpstr>Current 10 Year Forecast exp.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Belinda Cliffe</cp:lastModifiedBy>
  <cp:revision/>
  <cp:lastPrinted>2022-05-24T07:13:53Z</cp:lastPrinted>
  <dcterms:created xsi:type="dcterms:W3CDTF">2021-09-27T00:12:31Z</dcterms:created>
  <dcterms:modified xsi:type="dcterms:W3CDTF">2022-05-24T07:15:04Z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A3607177</vt:lpwstr>
  </property>
  <property fmtid="{D5CDD505-2E9C-101B-9397-08002B2CF9AE}" pid="4" name="Objective-Title">
    <vt:lpwstr>OCM ATTACHMENT 2 - Draft Wyndham 2022-2032 Public Art Plan Budget and Project Plan -  24 MAY 2022</vt:lpwstr>
  </property>
  <property fmtid="{D5CDD505-2E9C-101B-9397-08002B2CF9AE}" pid="5" name="Objective-Description">
    <vt:lpwstr/>
  </property>
  <property fmtid="{D5CDD505-2E9C-101B-9397-08002B2CF9AE}" pid="6" name="Objective-CreationStamp">
    <vt:filetime>2022-04-29T05:16:42Z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2022-04-29T05:39:01Z</vt:filetime>
  </property>
  <property fmtid="{D5CDD505-2E9C-101B-9397-08002B2CF9AE}" pid="11" name="Objective-Owner">
    <vt:lpwstr>Tegan Lang</vt:lpwstr>
  </property>
  <property fmtid="{D5CDD505-2E9C-101B-9397-08002B2CF9AE}" pid="12" name="Objective-Path">
    <vt:lpwstr>Objective Global Folder:Arts &amp; Culture:Public Art &amp; Collections:Public Art &amp; Collections - Administration:</vt:lpwstr>
  </property>
  <property fmtid="{D5CDD505-2E9C-101B-9397-08002B2CF9AE}" pid="13" name="Objective-Parent">
    <vt:lpwstr>Public Art &amp; Collections - Administration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vA6580941</vt:lpwstr>
  </property>
  <property fmtid="{D5CDD505-2E9C-101B-9397-08002B2CF9AE}" pid="16" name="Objective-Version">
    <vt:lpwstr>0.1</vt:lpwstr>
  </property>
  <property fmtid="{D5CDD505-2E9C-101B-9397-08002B2CF9AE}" pid="17" name="Objective-VersionNumber">
    <vt:r8>1</vt:r8>
  </property>
  <property fmtid="{D5CDD505-2E9C-101B-9397-08002B2CF9AE}" pid="18" name="Objective-VersionComment">
    <vt:lpwstr>First version</vt:lpwstr>
  </property>
  <property fmtid="{D5CDD505-2E9C-101B-9397-08002B2CF9AE}" pid="19" name="Objective-FileNumber">
    <vt:lpwstr>qA316047</vt:lpwstr>
  </property>
  <property fmtid="{D5CDD505-2E9C-101B-9397-08002B2CF9AE}" pid="20" name="Objective-Classification">
    <vt:lpwstr>[Inherited - Unclassified]</vt:lpwstr>
  </property>
  <property fmtid="{D5CDD505-2E9C-101B-9397-08002B2CF9AE}" pid="21" name="Objective-Caveats">
    <vt:lpwstr/>
  </property>
  <property fmtid="{D5CDD505-2E9C-101B-9397-08002B2CF9AE}" pid="22" name="Objective-Action Officer">
    <vt:lpwstr>Arts &amp; Culture Team</vt:lpwstr>
  </property>
  <property fmtid="{D5CDD505-2E9C-101B-9397-08002B2CF9AE}" pid="23" name="Objective-Delivery Mode">
    <vt:lpwstr>Internal</vt:lpwstr>
  </property>
  <property fmtid="{D5CDD505-2E9C-101B-9397-08002B2CF9AE}" pid="24" name="Objective-Auth or Addressee">
    <vt:lpwstr>Staff Wyndham City</vt:lpwstr>
  </property>
  <property fmtid="{D5CDD505-2E9C-101B-9397-08002B2CF9AE}" pid="25" name="Objective-Auth or Addressee NAR No">
    <vt:lpwstr>544420</vt:lpwstr>
  </property>
  <property fmtid="{D5CDD505-2E9C-101B-9397-08002B2CF9AE}" pid="26" name="Objective-Reference">
    <vt:lpwstr/>
  </property>
  <property fmtid="{D5CDD505-2E9C-101B-9397-08002B2CF9AE}" pid="27" name="Objective-P&amp;R Reference Data Type">
    <vt:lpwstr/>
  </property>
  <property fmtid="{D5CDD505-2E9C-101B-9397-08002B2CF9AE}" pid="28" name="Objective-External Reference">
    <vt:lpwstr/>
  </property>
  <property fmtid="{D5CDD505-2E9C-101B-9397-08002B2CF9AE}" pid="29" name="Objective-Date of Document">
    <vt:lpwstr/>
  </property>
  <property fmtid="{D5CDD505-2E9C-101B-9397-08002B2CF9AE}" pid="30" name="Objective-Scanning Operator">
    <vt:lpwstr/>
  </property>
  <property fmtid="{D5CDD505-2E9C-101B-9397-08002B2CF9AE}" pid="31" name="Objective-P&amp;R Document ID">
    <vt:lpwstr/>
  </property>
  <property fmtid="{D5CDD505-2E9C-101B-9397-08002B2CF9AE}" pid="32" name="Objective-Workflow Tracking Number">
    <vt:lpwstr/>
  </property>
  <property fmtid="{D5CDD505-2E9C-101B-9397-08002B2CF9AE}" pid="33" name="Objective-Date Correspondence Received">
    <vt:lpwstr/>
  </property>
  <property fmtid="{D5CDD505-2E9C-101B-9397-08002B2CF9AE}" pid="34" name="Objective-Date Response Due">
    <vt:lpwstr/>
  </property>
  <property fmtid="{D5CDD505-2E9C-101B-9397-08002B2CF9AE}" pid="35" name="Objective-M13 Agent Type">
    <vt:lpwstr>Record Author</vt:lpwstr>
  </property>
  <property fmtid="{D5CDD505-2E9C-101B-9397-08002B2CF9AE}" pid="36" name="Objective-M14 Jurisdiction">
    <vt:lpwstr>Victoria</vt:lpwstr>
  </property>
  <property fmtid="{D5CDD505-2E9C-101B-9397-08002B2CF9AE}" pid="37" name="Objective-M15 Corporate Id">
    <vt:lpwstr>12345</vt:lpwstr>
  </property>
  <property fmtid="{D5CDD505-2E9C-101B-9397-08002B2CF9AE}" pid="38" name="Objective-M16 Corporate Name">
    <vt:lpwstr>Wyndham City Council</vt:lpwstr>
  </property>
  <property fmtid="{D5CDD505-2E9C-101B-9397-08002B2CF9AE}" pid="39" name="Objective-M33 Scheme Type">
    <vt:lpwstr>Functional</vt:lpwstr>
  </property>
  <property fmtid="{D5CDD505-2E9C-101B-9397-08002B2CF9AE}" pid="40" name="Objective-M34 Scheme Name">
    <vt:lpwstr>Agency Functional Thesaurus</vt:lpwstr>
  </property>
  <property fmtid="{D5CDD505-2E9C-101B-9397-08002B2CF9AE}" pid="41" name="Objective-M35 Title Word">
    <vt:lpwstr/>
  </property>
  <property fmtid="{D5CDD505-2E9C-101B-9397-08002B2CF9AE}" pid="42" name="Objective-M56 Date/Time Transmission">
    <vt:lpwstr/>
  </property>
  <property fmtid="{D5CDD505-2E9C-101B-9397-08002B2CF9AE}" pid="43" name="Objective-M125 Document Source">
    <vt:lpwstr/>
  </property>
  <property fmtid="{D5CDD505-2E9C-101B-9397-08002B2CF9AE}" pid="44" name="Objective-M131 Rendering Text">
    <vt:lpwstr>'See the contents of the vers:FileEncoding element'</vt:lpwstr>
  </property>
  <property fmtid="{D5CDD505-2E9C-101B-9397-08002B2CF9AE}" pid="45" name="Objective-Actioning Officer or Group">
    <vt:lpwstr/>
  </property>
  <property fmtid="{D5CDD505-2E9C-101B-9397-08002B2CF9AE}" pid="46" name="Objective-Actioning Business Unit">
    <vt:lpwstr/>
  </property>
  <property fmtid="{D5CDD505-2E9C-101B-9397-08002B2CF9AE}" pid="47" name="Objective-FYI Required">
    <vt:lpwstr>No</vt:lpwstr>
  </property>
  <property fmtid="{D5CDD505-2E9C-101B-9397-08002B2CF9AE}" pid="48" name="Objective-FYI Officers or Groups">
    <vt:lpwstr/>
  </property>
  <property fmtid="{D5CDD505-2E9C-101B-9397-08002B2CF9AE}" pid="49" name="Objective-FYI Comments">
    <vt:lpwstr/>
  </property>
  <property fmtid="{D5CDD505-2E9C-101B-9397-08002B2CF9AE}" pid="50" name="Objective-Connect Creator">
    <vt:lpwstr/>
  </property>
  <property fmtid="{D5CDD505-2E9C-101B-9397-08002B2CF9AE}" pid="51" name="Objective-Comment">
    <vt:lpwstr/>
  </property>
  <property fmtid="{D5CDD505-2E9C-101B-9397-08002B2CF9AE}" pid="52" name="Objective-Action Officer [system]">
    <vt:lpwstr>Arts &amp; Culture Team</vt:lpwstr>
  </property>
  <property fmtid="{D5CDD505-2E9C-101B-9397-08002B2CF9AE}" pid="53" name="Objective-Delivery Mode [system]">
    <vt:lpwstr>Internal</vt:lpwstr>
  </property>
  <property fmtid="{D5CDD505-2E9C-101B-9397-08002B2CF9AE}" pid="54" name="Objective-Auth or Addressee [system]">
    <vt:lpwstr>Staff Wyndham City</vt:lpwstr>
  </property>
  <property fmtid="{D5CDD505-2E9C-101B-9397-08002B2CF9AE}" pid="55" name="Objective-Auth or Addressee NAR No [system]">
    <vt:lpwstr>544420</vt:lpwstr>
  </property>
  <property fmtid="{D5CDD505-2E9C-101B-9397-08002B2CF9AE}" pid="56" name="Objective-Reference [system]">
    <vt:lpwstr/>
  </property>
  <property fmtid="{D5CDD505-2E9C-101B-9397-08002B2CF9AE}" pid="57" name="Objective-P&amp;R Reference Data Type [system]">
    <vt:lpwstr/>
  </property>
  <property fmtid="{D5CDD505-2E9C-101B-9397-08002B2CF9AE}" pid="58" name="Objective-External Reference [system]">
    <vt:lpwstr/>
  </property>
  <property fmtid="{D5CDD505-2E9C-101B-9397-08002B2CF9AE}" pid="59" name="Objective-Date of Document [system]">
    <vt:lpwstr/>
  </property>
  <property fmtid="{D5CDD505-2E9C-101B-9397-08002B2CF9AE}" pid="60" name="Objective-Scanning Operator [system]">
    <vt:lpwstr/>
  </property>
  <property fmtid="{D5CDD505-2E9C-101B-9397-08002B2CF9AE}" pid="61" name="Objective-P&amp;R Document ID [system]">
    <vt:lpwstr/>
  </property>
  <property fmtid="{D5CDD505-2E9C-101B-9397-08002B2CF9AE}" pid="62" name="Objective-Workflow Tracking Number [system]">
    <vt:lpwstr/>
  </property>
  <property fmtid="{D5CDD505-2E9C-101B-9397-08002B2CF9AE}" pid="63" name="Objective-Date Correspondence Received [system]">
    <vt:lpwstr/>
  </property>
  <property fmtid="{D5CDD505-2E9C-101B-9397-08002B2CF9AE}" pid="64" name="Objective-Date Response Due [system]">
    <vt:lpwstr/>
  </property>
  <property fmtid="{D5CDD505-2E9C-101B-9397-08002B2CF9AE}" pid="65" name="Objective-M13 Agent Type [system]">
    <vt:lpwstr>Record Author</vt:lpwstr>
  </property>
  <property fmtid="{D5CDD505-2E9C-101B-9397-08002B2CF9AE}" pid="66" name="Objective-M14 Jurisdiction [system]">
    <vt:lpwstr>Victoria</vt:lpwstr>
  </property>
  <property fmtid="{D5CDD505-2E9C-101B-9397-08002B2CF9AE}" pid="67" name="Objective-M15 Corporate Id [system]">
    <vt:lpwstr>12345</vt:lpwstr>
  </property>
  <property fmtid="{D5CDD505-2E9C-101B-9397-08002B2CF9AE}" pid="68" name="Objective-M16 Corporate Name [system]">
    <vt:lpwstr>Wyndham City Council</vt:lpwstr>
  </property>
  <property fmtid="{D5CDD505-2E9C-101B-9397-08002B2CF9AE}" pid="69" name="Objective-M33 Scheme Type [system]">
    <vt:lpwstr>Functional</vt:lpwstr>
  </property>
  <property fmtid="{D5CDD505-2E9C-101B-9397-08002B2CF9AE}" pid="70" name="Objective-M34 Scheme Name [system]">
    <vt:lpwstr>Agency Functional Thesaurus</vt:lpwstr>
  </property>
  <property fmtid="{D5CDD505-2E9C-101B-9397-08002B2CF9AE}" pid="71" name="Objective-M35 Title Word [system]">
    <vt:lpwstr/>
  </property>
  <property fmtid="{D5CDD505-2E9C-101B-9397-08002B2CF9AE}" pid="72" name="Objective-M56 Date/Time Transmission [system]">
    <vt:lpwstr/>
  </property>
  <property fmtid="{D5CDD505-2E9C-101B-9397-08002B2CF9AE}" pid="73" name="Objective-M125 Document Source [system]">
    <vt:lpwstr/>
  </property>
  <property fmtid="{D5CDD505-2E9C-101B-9397-08002B2CF9AE}" pid="74" name="Objective-M131 Rendering Text [system]">
    <vt:lpwstr>'See the contents of the vers:FileEncoding element'</vt:lpwstr>
  </property>
  <property fmtid="{D5CDD505-2E9C-101B-9397-08002B2CF9AE}" pid="75" name="Objective-Actioning Officer or Group [system]">
    <vt:lpwstr/>
  </property>
  <property fmtid="{D5CDD505-2E9C-101B-9397-08002B2CF9AE}" pid="76" name="Objective-Actioning Business Unit [system]">
    <vt:lpwstr/>
  </property>
  <property fmtid="{D5CDD505-2E9C-101B-9397-08002B2CF9AE}" pid="77" name="Objective-FYI Required [system]">
    <vt:lpwstr>No</vt:lpwstr>
  </property>
  <property fmtid="{D5CDD505-2E9C-101B-9397-08002B2CF9AE}" pid="78" name="Objective-FYI Officers or Groups [system]">
    <vt:lpwstr/>
  </property>
  <property fmtid="{D5CDD505-2E9C-101B-9397-08002B2CF9AE}" pid="79" name="Objective-FYI Comments [system]">
    <vt:lpwstr/>
  </property>
  <property fmtid="{D5CDD505-2E9C-101B-9397-08002B2CF9AE}" pid="80" name="Objective-Connect Creator [system]">
    <vt:lpwstr/>
  </property>
</Properties>
</file>